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See wang_fig3.png</t>
        </r>
      </text>
    </comment>
    <comment ref="C3" authorId="0">
      <text>
        <r>
          <rPr>
            <sz val="10"/>
            <rFont val="Arial"/>
            <family val="2"/>
          </rPr>
          <t>Bsfc calculated from pixel counts using slope and intercept values</t>
        </r>
      </text>
    </comment>
    <comment ref="C22" authorId="0">
      <text>
        <r>
          <rPr>
            <sz val="10"/>
            <rFont val="Arial"/>
            <family val="2"/>
          </rPr>
          <t>See gas_data1.xls</t>
        </r>
      </text>
    </comment>
    <comment ref="D3" authorId="0">
      <text>
        <r>
          <rPr>
            <sz val="10"/>
            <rFont val="Arial"/>
            <family val="2"/>
          </rPr>
          <t>r ratio calculated from bsfc with / bsfc without. Bsfc is proportional to fuel mass so this is appropriate</t>
        </r>
      </text>
    </comment>
    <comment ref="E15" authorId="0">
      <text>
        <r>
          <rPr>
            <sz val="10"/>
            <rFont val="Arial"/>
            <family val="2"/>
          </rPr>
          <t>Only positive yields are included in these values</t>
        </r>
      </text>
    </comment>
    <comment ref="G3" authorId="0">
      <text>
        <r>
          <rPr>
            <sz val="10"/>
            <rFont val="Arial"/>
            <family val="2"/>
          </rPr>
          <t>MJ / hr = kW x 3.6
MJ / gram = (MJ/hr) / grams/hr</t>
        </r>
      </text>
    </comment>
  </commentList>
</comments>
</file>

<file path=xl/sharedStrings.xml><?xml version="1.0" encoding="utf-8"?>
<sst xmlns="http://schemas.openxmlformats.org/spreadsheetml/2006/main" count="20" uniqueCount="20">
  <si>
    <t>pixel counts</t>
  </si>
  <si>
    <t>X</t>
  </si>
  <si>
    <t>Y</t>
  </si>
  <si>
    <t>Bsfc g/kW hr</t>
  </si>
  <si>
    <t>1-r</t>
  </si>
  <si>
    <t>lpm</t>
  </si>
  <si>
    <t>grams/hr</t>
  </si>
  <si>
    <t>total MJ/g</t>
  </si>
  <si>
    <t>yield</t>
  </si>
  <si>
    <t>% increase</t>
  </si>
  <si>
    <t>bsfc calculation</t>
  </si>
  <si>
    <t>bsfc</t>
  </si>
  <si>
    <t>pixels</t>
  </si>
  <si>
    <t>results</t>
  </si>
  <si>
    <t>average</t>
  </si>
  <si>
    <t>max.</t>
  </si>
  <si>
    <t>slope</t>
  </si>
  <si>
    <t>intercept</t>
  </si>
  <si>
    <t>kW output of engine</t>
  </si>
  <si>
    <t>grams H2 per liter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</si>
</sst>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F23" sqref="F23"/>
    </sheetView>
  </sheetViews>
  <sheetFormatPr defaultColWidth="11.421875" defaultRowHeight="12.75"/>
  <cols>
    <col min="1" max="2" width="11.57421875" style="0" customWidth="1"/>
    <col min="3" max="3" width="13.7109375" style="0" customWidth="1"/>
    <col min="4" max="9" width="11.57421875" style="0" customWidth="1"/>
    <col min="10" max="16384" width="11.57421875" style="0" customWidth="1"/>
  </cols>
  <sheetData>
    <row r="2" spans="1:2" ht="12.75">
      <c r="A2" s="1" t="s">
        <v>0</v>
      </c>
      <c r="B2" s="1"/>
    </row>
    <row r="3" spans="1:9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6" ht="12.75">
      <c r="A4">
        <v>295</v>
      </c>
      <c r="B4">
        <v>329</v>
      </c>
      <c r="C4">
        <f>(B4*B$18)+B$19</f>
        <v>254.700193423598</v>
      </c>
      <c r="E4">
        <v>0</v>
      </c>
      <c r="F4">
        <f>E4*60*C$22</f>
        <v>0</v>
      </c>
    </row>
    <row r="5" spans="1:8" ht="12.75">
      <c r="A5">
        <v>440</v>
      </c>
      <c r="B5">
        <v>265</v>
      </c>
      <c r="C5">
        <f>(B5*B$18)+B$19</f>
        <v>262.127659574468</v>
      </c>
      <c r="D5">
        <f>1-(C5/C$4)</f>
        <v>-0.0291616038882139</v>
      </c>
      <c r="E5">
        <f>E4+10</f>
        <v>10</v>
      </c>
      <c r="F5">
        <f>E5*60*C$22</f>
        <v>32.97541986</v>
      </c>
      <c r="G5">
        <f>C$21*3.6/F5</f>
        <v>2.67471954487496</v>
      </c>
      <c r="H5">
        <f>G5*D5</f>
        <v>-0.0779991118797073</v>
      </c>
    </row>
    <row r="6" spans="1:8" ht="12">
      <c r="A6">
        <v>585</v>
      </c>
      <c r="B6">
        <v>260</v>
      </c>
      <c r="C6">
        <f>(B6*B$18)+B$19</f>
        <v>262.707930367505</v>
      </c>
      <c r="D6">
        <f>1-(C6/C$4)</f>
        <v>-0.0314398541919805</v>
      </c>
      <c r="E6">
        <f>E5+10</f>
        <v>20</v>
      </c>
      <c r="F6">
        <f>E6*60*C$22</f>
        <v>65.95083972</v>
      </c>
      <c r="G6">
        <f>C$21*3.6/F6</f>
        <v>1.33735977243748</v>
      </c>
      <c r="H6">
        <f>G6*D6</f>
        <v>-0.0420463962476546</v>
      </c>
    </row>
    <row r="7" spans="1:8" ht="12">
      <c r="A7">
        <v>732</v>
      </c>
      <c r="B7">
        <v>279</v>
      </c>
      <c r="C7">
        <f>(B7*B$18)+B$19</f>
        <v>260.502901353965</v>
      </c>
      <c r="D7">
        <f>1-(C7/C$4)</f>
        <v>-0.0227825030376669</v>
      </c>
      <c r="E7">
        <f>E6+10</f>
        <v>30</v>
      </c>
      <c r="F7">
        <f>E7*60*C$22</f>
        <v>98.92625957999999</v>
      </c>
      <c r="G7">
        <f>C$21*3.6/F7</f>
        <v>0.8915731816249881</v>
      </c>
      <c r="H7">
        <f>G7*D7</f>
        <v>-0.0203122687186737</v>
      </c>
    </row>
    <row r="8" spans="1:8" ht="12">
      <c r="A8">
        <v>878</v>
      </c>
      <c r="B8">
        <v>251</v>
      </c>
      <c r="C8">
        <f>(B8*B$18)+B$19</f>
        <v>263.752417794971</v>
      </c>
      <c r="D8">
        <f>1-(C8/C$4)</f>
        <v>-0.0355407047387606</v>
      </c>
      <c r="E8">
        <f>E7+10</f>
        <v>40</v>
      </c>
      <c r="F8">
        <f>E8*60*C$22</f>
        <v>131.90167944</v>
      </c>
      <c r="G8">
        <f>C$21*3.6/F8</f>
        <v>0.6686798862187411</v>
      </c>
      <c r="H8">
        <f>G8*D8</f>
        <v>-0.023765354400848298</v>
      </c>
    </row>
    <row r="9" spans="1:9" ht="12">
      <c r="A9">
        <v>1023</v>
      </c>
      <c r="B9">
        <v>400</v>
      </c>
      <c r="C9">
        <f>(B9*B$18)+B$19</f>
        <v>246.460348162476</v>
      </c>
      <c r="D9">
        <f>1-(C9/C$4)</f>
        <v>0.0323511543134872</v>
      </c>
      <c r="E9">
        <f>E8+10</f>
        <v>50</v>
      </c>
      <c r="F9">
        <f>E9*60*C$22</f>
        <v>164.8770993</v>
      </c>
      <c r="G9">
        <f>C$21*3.6/F9</f>
        <v>0.534943908974993</v>
      </c>
      <c r="H9">
        <f>G9*D9</f>
        <v>0.0173060529483101</v>
      </c>
      <c r="I9">
        <f>((C$4/C9)-1)*100</f>
        <v>3.34327421126981</v>
      </c>
    </row>
    <row r="10" spans="1:9" ht="12">
      <c r="A10">
        <v>1167</v>
      </c>
      <c r="B10">
        <v>546</v>
      </c>
      <c r="C10">
        <f>(B10*B$18)+B$19</f>
        <v>229.516441005803</v>
      </c>
      <c r="D10">
        <f>1-(C10/C$4)</f>
        <v>0.09887606318347501</v>
      </c>
      <c r="E10">
        <f>E9+10</f>
        <v>60</v>
      </c>
      <c r="F10">
        <f>E10*60*C$22</f>
        <v>197.85251916</v>
      </c>
      <c r="G10">
        <f>C$21*3.6/F10</f>
        <v>0.44578659081249405</v>
      </c>
      <c r="H10">
        <f>G10*D10</f>
        <v>0.04407762311952201</v>
      </c>
      <c r="I10">
        <f>((C$4/C10)-1)*100</f>
        <v>10.9725265464352</v>
      </c>
    </row>
    <row r="11" spans="1:9" ht="12.75">
      <c r="A11">
        <v>1313</v>
      </c>
      <c r="B11">
        <v>559</v>
      </c>
      <c r="C11">
        <f>(B11*B$18)+B$19</f>
        <v>228.007736943907</v>
      </c>
      <c r="D11">
        <f>1-(C11/C$4)</f>
        <v>0.104799513973268</v>
      </c>
      <c r="E11">
        <f>E10+10</f>
        <v>70</v>
      </c>
      <c r="F11">
        <f>E11*60*C$22</f>
        <v>230.82793902</v>
      </c>
      <c r="G11">
        <f>C$21*3.6/F11</f>
        <v>0.38210279212499504</v>
      </c>
      <c r="H11">
        <f>G11*D11</f>
        <v>0.0400441869025283</v>
      </c>
      <c r="I11">
        <f>((C$4/C11)-1)*100</f>
        <v>11.7068204954191</v>
      </c>
    </row>
    <row r="12" ht="12.75"/>
    <row r="13" spans="1:2" ht="12.75">
      <c r="A13" s="2" t="s">
        <v>10</v>
      </c>
      <c r="B13" s="2"/>
    </row>
    <row r="14" spans="1:2" ht="12.75">
      <c r="A14" s="3" t="s">
        <v>11</v>
      </c>
      <c r="B14" s="3" t="s">
        <v>12</v>
      </c>
    </row>
    <row r="15" spans="1:6" ht="12.75">
      <c r="A15" s="3">
        <v>220</v>
      </c>
      <c r="B15" s="3">
        <v>628</v>
      </c>
      <c r="E15" s="4" t="s">
        <v>13</v>
      </c>
      <c r="F15" s="4"/>
    </row>
    <row r="16" spans="1:6" ht="12">
      <c r="A16" s="3">
        <v>280</v>
      </c>
      <c r="B16" s="3">
        <v>111</v>
      </c>
      <c r="E16" s="5" t="s">
        <v>14</v>
      </c>
      <c r="F16" s="3">
        <f>AVERAGE(H9:H11)</f>
        <v>0.0338092876567868</v>
      </c>
    </row>
    <row r="17" spans="1:6" ht="12">
      <c r="A17" s="3"/>
      <c r="B17" s="3"/>
      <c r="E17" s="5" t="s">
        <v>15</v>
      </c>
      <c r="F17" s="3">
        <f>MAX(H9:H11)</f>
        <v>0.04407762311952201</v>
      </c>
    </row>
    <row r="18" spans="1:2" ht="12.75">
      <c r="A18" s="3" t="s">
        <v>16</v>
      </c>
      <c r="B18" s="3">
        <f>(A15-A16)/(B15-B16)</f>
        <v>-0.11605415860735</v>
      </c>
    </row>
    <row r="19" spans="1:2" ht="12.75">
      <c r="A19" s="3" t="s">
        <v>17</v>
      </c>
      <c r="B19" s="3">
        <f>220-(B15*B18)</f>
        <v>292.882011605416</v>
      </c>
    </row>
    <row r="20" ht="12.75"/>
    <row r="21" spans="1:3" ht="12.75">
      <c r="A21" s="6" t="s">
        <v>18</v>
      </c>
      <c r="B21" s="6"/>
      <c r="C21">
        <v>24.5</v>
      </c>
    </row>
    <row r="22" spans="1:3" ht="12.75">
      <c r="A22" s="6" t="s">
        <v>19</v>
      </c>
      <c r="B22" s="6"/>
      <c r="C22">
        <v>0.0549590331</v>
      </c>
    </row>
    <row r="41" ht="12.75"/>
    <row r="42" ht="12.75"/>
    <row r="43" ht="12.75"/>
  </sheetData>
  <sheetProtection selectLockedCells="1" selectUnlockedCells="1"/>
  <mergeCells count="5">
    <mergeCell ref="A2:B2"/>
    <mergeCell ref="A13:B13"/>
    <mergeCell ref="E15:F15"/>
    <mergeCell ref="A21:B21"/>
    <mergeCell ref="A22:B2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ware</dc:creator>
  <cp:keywords/>
  <dc:description/>
  <cp:lastModifiedBy>DAVID </cp:lastModifiedBy>
  <dcterms:created xsi:type="dcterms:W3CDTF">2013-04-18T00:10:48Z</dcterms:created>
  <dcterms:modified xsi:type="dcterms:W3CDTF">2013-06-25T06:30:21Z</dcterms:modified>
  <cp:category/>
  <cp:version/>
  <cp:contentType/>
  <cp:contentStatus/>
  <cp:revision>10</cp:revision>
</cp:coreProperties>
</file>